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МПИ\СЕ\"/>
    </mc:Choice>
  </mc:AlternateContent>
  <bookViews>
    <workbookView xWindow="5616" yWindow="0" windowWidth="22104" windowHeight="9972"/>
  </bookViews>
  <sheets>
    <sheet name="Расчет влажного воздуха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G17" i="2" s="1"/>
  <c r="E18" i="2"/>
  <c r="G18" i="2" s="1"/>
  <c r="I18" i="2" s="1"/>
  <c r="K18" i="2" s="1"/>
  <c r="L5" i="2"/>
  <c r="L15" i="2" s="1"/>
  <c r="K5" i="2"/>
  <c r="K15" i="2" s="1"/>
  <c r="J5" i="2"/>
  <c r="J15" i="2" s="1"/>
  <c r="I5" i="2"/>
  <c r="I15" i="2" s="1"/>
  <c r="F5" i="2"/>
  <c r="F14" i="2" s="1"/>
  <c r="F7" i="2" s="1"/>
  <c r="F6" i="2" s="1"/>
  <c r="F3" i="2" s="1"/>
  <c r="E5" i="2"/>
  <c r="E14" i="2" s="1"/>
  <c r="E7" i="2" s="1"/>
  <c r="E6" i="2" s="1"/>
  <c r="E3" i="2" s="1"/>
  <c r="H5" i="2"/>
  <c r="H15" i="2" s="1"/>
  <c r="G5" i="2"/>
  <c r="G15" i="2" s="1"/>
  <c r="D5" i="2"/>
  <c r="D15" i="2" s="1"/>
  <c r="C5" i="2"/>
  <c r="C14" i="2" s="1"/>
  <c r="C7" i="2" s="1"/>
  <c r="C6" i="2" s="1"/>
  <c r="C16" i="2"/>
  <c r="I17" i="2" l="1"/>
  <c r="G16" i="2"/>
  <c r="E16" i="2"/>
  <c r="E20" i="2" s="1"/>
  <c r="I14" i="2"/>
  <c r="I7" i="2" s="1"/>
  <c r="I6" i="2" s="1"/>
  <c r="I3" i="2" s="1"/>
  <c r="J14" i="2"/>
  <c r="J7" i="2" s="1"/>
  <c r="J6" i="2" s="1"/>
  <c r="J3" i="2" s="1"/>
  <c r="K14" i="2"/>
  <c r="K7" i="2" s="1"/>
  <c r="K6" i="2" s="1"/>
  <c r="K3" i="2" s="1"/>
  <c r="L14" i="2"/>
  <c r="L7" i="2" s="1"/>
  <c r="L6" i="2" s="1"/>
  <c r="L3" i="2" s="1"/>
  <c r="F15" i="2"/>
  <c r="E15" i="2"/>
  <c r="G14" i="2"/>
  <c r="G7" i="2" s="1"/>
  <c r="G6" i="2" s="1"/>
  <c r="G3" i="2" s="1"/>
  <c r="H14" i="2"/>
  <c r="H7" i="2" s="1"/>
  <c r="H6" i="2" s="1"/>
  <c r="H3" i="2" s="1"/>
  <c r="D14" i="2"/>
  <c r="D7" i="2" s="1"/>
  <c r="D6" i="2" s="1"/>
  <c r="D3" i="2" s="1"/>
  <c r="C15" i="2"/>
  <c r="C3" i="2"/>
  <c r="I16" i="2" l="1"/>
  <c r="I20" i="2" s="1"/>
  <c r="K17" i="2"/>
  <c r="K16" i="2" s="1"/>
  <c r="K20" i="2" s="1"/>
  <c r="G20" i="2"/>
  <c r="C20" i="2"/>
</calcChain>
</file>

<file path=xl/sharedStrings.xml><?xml version="1.0" encoding="utf-8"?>
<sst xmlns="http://schemas.openxmlformats.org/spreadsheetml/2006/main" count="53" uniqueCount="45">
  <si>
    <r>
      <t>ro</t>
    </r>
    <r>
      <rPr>
        <sz val="8"/>
        <color theme="1"/>
        <rFont val="Calibri"/>
        <family val="2"/>
        <charset val="204"/>
        <scheme val="minor"/>
      </rPr>
      <t>вл.воз</t>
    </r>
    <r>
      <rPr>
        <sz val="11"/>
        <color theme="1"/>
        <rFont val="Calibri"/>
        <family val="2"/>
        <charset val="204"/>
        <scheme val="minor"/>
      </rPr>
      <t>=p</t>
    </r>
    <r>
      <rPr>
        <sz val="8"/>
        <color theme="1"/>
        <rFont val="Calibri"/>
        <family val="2"/>
        <charset val="204"/>
        <scheme val="minor"/>
      </rPr>
      <t>c</t>
    </r>
    <r>
      <rPr>
        <sz val="11"/>
        <color theme="1"/>
        <rFont val="Calibri"/>
        <family val="2"/>
        <charset val="204"/>
        <scheme val="minor"/>
      </rPr>
      <t>/(R</t>
    </r>
    <r>
      <rPr>
        <sz val="8"/>
        <color theme="1"/>
        <rFont val="Calibri"/>
        <family val="2"/>
        <charset val="204"/>
        <scheme val="minor"/>
      </rPr>
      <t xml:space="preserve">сух </t>
    </r>
    <r>
      <rPr>
        <sz val="11"/>
        <color theme="1"/>
        <rFont val="Calibri"/>
        <family val="2"/>
        <charset val="204"/>
        <scheme val="minor"/>
      </rPr>
      <t>* T)+p</t>
    </r>
    <r>
      <rPr>
        <sz val="8"/>
        <color theme="1"/>
        <rFont val="Calibri"/>
        <family val="2"/>
        <charset val="204"/>
        <scheme val="minor"/>
      </rPr>
      <t>пар</t>
    </r>
    <r>
      <rPr>
        <sz val="11"/>
        <color theme="1"/>
        <rFont val="Calibri"/>
        <family val="2"/>
        <charset val="204"/>
        <scheme val="minor"/>
      </rPr>
      <t>/(R</t>
    </r>
    <r>
      <rPr>
        <sz val="8"/>
        <color theme="1"/>
        <rFont val="Calibri"/>
        <family val="2"/>
        <charset val="204"/>
        <scheme val="minor"/>
      </rPr>
      <t>пар</t>
    </r>
    <r>
      <rPr>
        <sz val="11"/>
        <color theme="1"/>
        <rFont val="Calibri"/>
        <family val="2"/>
        <charset val="204"/>
        <scheme val="minor"/>
      </rPr>
      <t>*T)</t>
    </r>
  </si>
  <si>
    <r>
      <t>R</t>
    </r>
    <r>
      <rPr>
        <sz val="8"/>
        <color theme="1"/>
        <rFont val="Calibri"/>
        <family val="2"/>
        <charset val="204"/>
        <scheme val="minor"/>
      </rPr>
      <t>сух</t>
    </r>
  </si>
  <si>
    <r>
      <t>R</t>
    </r>
    <r>
      <rPr>
        <sz val="8"/>
        <color theme="1"/>
        <rFont val="Calibri"/>
        <family val="2"/>
        <charset val="204"/>
        <scheme val="minor"/>
      </rPr>
      <t>пар</t>
    </r>
  </si>
  <si>
    <t>R=8,3144598</t>
  </si>
  <si>
    <t>Унив. Газовая постоянная,  Дж⁄(моль∙К).</t>
  </si>
  <si>
    <t>Парциальное давление сухого воздуха, Па</t>
  </si>
  <si>
    <t>Парциальное давление пара, Па</t>
  </si>
  <si>
    <r>
      <t xml:space="preserve">Температура смеси газов, </t>
    </r>
    <r>
      <rPr>
        <vertAlign val="superscript"/>
        <sz val="11"/>
        <color theme="1"/>
        <rFont val="Calibri"/>
        <family val="2"/>
        <charset val="204"/>
        <scheme val="minor"/>
      </rPr>
      <t>о</t>
    </r>
    <r>
      <rPr>
        <sz val="11"/>
        <color theme="1"/>
        <rFont val="Calibri"/>
        <family val="2"/>
        <charset val="204"/>
        <scheme val="minor"/>
      </rPr>
      <t>К</t>
    </r>
  </si>
  <si>
    <t>Газовая постоянная сухого воздуха, Дж/кг·К</t>
  </si>
  <si>
    <t>Газовая постоянная пара, Дж/кг·К</t>
  </si>
  <si>
    <t xml:space="preserve">Атм.Давление, Па </t>
  </si>
  <si>
    <t>p0</t>
  </si>
  <si>
    <t>Ф</t>
  </si>
  <si>
    <t>Относительная влажность, %</t>
  </si>
  <si>
    <r>
      <t>p</t>
    </r>
    <r>
      <rPr>
        <sz val="8"/>
        <color theme="1"/>
        <rFont val="Calibri"/>
        <family val="2"/>
        <charset val="204"/>
        <scheme val="minor"/>
      </rPr>
      <t>пар</t>
    </r>
    <r>
      <rPr>
        <sz val="11"/>
        <color theme="1"/>
        <rFont val="Calibri"/>
        <family val="2"/>
        <charset val="204"/>
        <scheme val="minor"/>
      </rPr>
      <t>=Ф/100*Psat</t>
    </r>
  </si>
  <si>
    <r>
      <t>Плотность вл.воздуха, кг/м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</si>
  <si>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Psat=100*6,1078*10^((7,5*T-2048,625)/(T-35,85))</t>
  </si>
  <si>
    <t>Давление насыщенных паров, Па</t>
  </si>
  <si>
    <t xml:space="preserve">Молярность воздуха, кг/моль </t>
  </si>
  <si>
    <t>M=0,029</t>
  </si>
  <si>
    <t>ro=p0*M/(R*T)</t>
  </si>
  <si>
    <r>
      <t>Плотность воздуха, кг/м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</si>
  <si>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тепл+влаж</t>
  </si>
  <si>
    <t>хол+сух</t>
  </si>
  <si>
    <r>
      <t>p</t>
    </r>
    <r>
      <rPr>
        <sz val="8"/>
        <color theme="1"/>
        <rFont val="Calibri"/>
        <family val="2"/>
        <charset val="204"/>
        <scheme val="minor"/>
      </rPr>
      <t>c=</t>
    </r>
    <r>
      <rPr>
        <sz val="11"/>
        <color theme="1"/>
        <rFont val="Calibri"/>
        <family val="2"/>
        <charset val="204"/>
        <scheme val="minor"/>
      </rPr>
      <t>100000-p</t>
    </r>
    <r>
      <rPr>
        <vertAlign val="subscript"/>
        <sz val="11"/>
        <color theme="1"/>
        <rFont val="Calibri"/>
        <family val="2"/>
        <charset val="204"/>
        <scheme val="minor"/>
      </rPr>
      <t>пар</t>
    </r>
  </si>
  <si>
    <t>Объем воздуха, м3</t>
  </si>
  <si>
    <t>Высота трубы, м</t>
  </si>
  <si>
    <t>Диаметр трубы, м</t>
  </si>
  <si>
    <t>D</t>
  </si>
  <si>
    <t>h</t>
  </si>
  <si>
    <t>V=ПИ()*D^2/4*h</t>
  </si>
  <si>
    <t>Разность веса. хол. и тепл. воздуха, Н</t>
  </si>
  <si>
    <t>g</t>
  </si>
  <si>
    <r>
      <t xml:space="preserve">Температура смеси газов, </t>
    </r>
    <r>
      <rPr>
        <vertAlign val="superscript"/>
        <sz val="11"/>
        <color theme="1"/>
        <rFont val="Calibri"/>
        <family val="2"/>
        <charset val="204"/>
        <scheme val="minor"/>
      </rPr>
      <t>о</t>
    </r>
    <r>
      <rPr>
        <sz val="11"/>
        <color theme="1"/>
        <rFont val="Calibri"/>
        <family val="2"/>
        <charset val="204"/>
        <scheme val="minor"/>
      </rPr>
      <t>С</t>
    </r>
  </si>
  <si>
    <r>
      <t>T=t</t>
    </r>
    <r>
      <rPr>
        <vertAlign val="superscript"/>
        <sz val="11"/>
        <color theme="1"/>
        <rFont val="Calibri"/>
        <family val="2"/>
        <charset val="204"/>
        <scheme val="minor"/>
      </rPr>
      <t>o</t>
    </r>
    <r>
      <rPr>
        <sz val="11"/>
        <color theme="1"/>
        <rFont val="Calibri"/>
        <family val="2"/>
        <charset val="204"/>
        <scheme val="minor"/>
      </rPr>
      <t>+273</t>
    </r>
  </si>
  <si>
    <r>
      <t>t</t>
    </r>
    <r>
      <rPr>
        <vertAlign val="superscript"/>
        <sz val="11"/>
        <color theme="1"/>
        <rFont val="Calibri"/>
        <family val="2"/>
        <charset val="204"/>
        <scheme val="minor"/>
      </rPr>
      <t>o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</si>
  <si>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Формула</t>
  </si>
  <si>
    <t>Параметр, размерность</t>
  </si>
  <si>
    <r>
      <t>Ускорение свободного падения, м/с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</si>
  <si>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Воздушный генератор</t>
  </si>
  <si>
    <r>
      <rPr>
        <b/>
        <sz val="16"/>
        <color theme="1"/>
        <rFont val="Calibri"/>
        <family val="2"/>
        <charset val="204"/>
        <scheme val="minor"/>
      </rPr>
      <t>dF</t>
    </r>
    <r>
      <rPr>
        <sz val="14"/>
        <color theme="1"/>
        <rFont val="Calibri"/>
        <family val="2"/>
        <charset val="204"/>
        <scheme val="minor"/>
      </rPr>
      <t>=(ro</t>
    </r>
    <r>
      <rPr>
        <sz val="8"/>
        <color theme="1"/>
        <rFont val="Calibri"/>
        <family val="2"/>
        <charset val="204"/>
        <scheme val="minor"/>
      </rPr>
      <t>сух</t>
    </r>
    <r>
      <rPr>
        <sz val="14"/>
        <color theme="1"/>
        <rFont val="Calibri"/>
        <family val="2"/>
        <charset val="204"/>
        <scheme val="minor"/>
      </rPr>
      <t>-ro</t>
    </r>
    <r>
      <rPr>
        <sz val="8"/>
        <color theme="1"/>
        <rFont val="Calibri"/>
        <family val="2"/>
        <charset val="204"/>
        <scheme val="minor"/>
      </rPr>
      <t>вл</t>
    </r>
    <r>
      <rPr>
        <sz val="14"/>
        <color theme="1"/>
        <rFont val="Calibri"/>
        <family val="2"/>
        <charset val="204"/>
        <scheme val="minor"/>
      </rPr>
      <t>)*V*(g=9,8)</t>
    </r>
  </si>
  <si>
    <t>http://www.fptl.ru/spravo4nik/davlenie-vodyanogo-para.html</t>
  </si>
  <si>
    <t>https://ru.wikipedia.org/wiki/Плотность_воздуха</t>
  </si>
  <si>
    <t>зависимость плотности воздуха от влажности</t>
  </si>
  <si>
    <t>теги: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</si>
</sst>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rgb="FF222222"/>
      <name val="Arial"/>
      <family val="2"/>
      <charset val="204"/>
    </font>
    <font>
      <vertAlign val="subscript"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 indent="1"/>
    </xf>
    <xf numFmtId="0" fontId="3" fillId="2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indent="1"/>
    </xf>
    <xf numFmtId="0" fontId="7" fillId="0" borderId="1" xfId="0" applyFont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2" xfId="0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0" fontId="0" fillId="0" borderId="1" xfId="0" applyBorder="1"/>
    <xf numFmtId="0" fontId="6" fillId="0" borderId="0" xfId="0" applyFont="1" applyAlignment="1">
      <alignment horizontal="left" indent="1"/>
    </xf>
    <xf numFmtId="0" fontId="0" fillId="6" borderId="2" xfId="0" applyFill="1" applyBorder="1"/>
    <xf numFmtId="0" fontId="0" fillId="6" borderId="4" xfId="0" applyFill="1" applyBorder="1"/>
    <xf numFmtId="0" fontId="0" fillId="5" borderId="5" xfId="0" applyFont="1" applyFill="1" applyBorder="1"/>
    <xf numFmtId="0" fontId="0" fillId="3" borderId="5" xfId="0" applyFont="1" applyFill="1" applyBorder="1"/>
    <xf numFmtId="0" fontId="0" fillId="7" borderId="5" xfId="0" applyFont="1" applyFill="1" applyBorder="1"/>
    <xf numFmtId="0" fontId="0" fillId="7" borderId="5" xfId="0" applyFill="1" applyBorder="1" applyAlignment="1">
      <alignment horizontal="left" indent="1"/>
    </xf>
    <xf numFmtId="4" fontId="0" fillId="0" borderId="1" xfId="0" applyNumberFormat="1" applyBorder="1"/>
    <xf numFmtId="4" fontId="0" fillId="0" borderId="2" xfId="0" applyNumberFormat="1" applyBorder="1"/>
    <xf numFmtId="4" fontId="0" fillId="6" borderId="2" xfId="0" applyNumberFormat="1" applyFill="1" applyBorder="1"/>
    <xf numFmtId="1" fontId="7" fillId="0" borderId="1" xfId="0" applyNumberFormat="1" applyFont="1" applyBorder="1"/>
    <xf numFmtId="1" fontId="7" fillId="0" borderId="2" xfId="0" applyNumberFormat="1" applyFont="1" applyBorder="1"/>
    <xf numFmtId="3" fontId="7" fillId="0" borderId="1" xfId="0" applyNumberFormat="1" applyFont="1" applyBorder="1"/>
    <xf numFmtId="3" fontId="7" fillId="0" borderId="2" xfId="0" applyNumberFormat="1" applyFont="1" applyBorder="1"/>
    <xf numFmtId="164" fontId="9" fillId="0" borderId="1" xfId="0" applyNumberFormat="1" applyFont="1" applyBorder="1"/>
    <xf numFmtId="164" fontId="9" fillId="0" borderId="2" xfId="0" applyNumberFormat="1" applyFont="1" applyBorder="1"/>
    <xf numFmtId="165" fontId="7" fillId="0" borderId="1" xfId="0" applyNumberFormat="1" applyFont="1" applyBorder="1"/>
    <xf numFmtId="165" fontId="7" fillId="0" borderId="2" xfId="0" applyNumberFormat="1" applyFont="1" applyBorder="1"/>
    <xf numFmtId="4" fontId="1" fillId="2" borderId="3" xfId="0" applyNumberFormat="1" applyFont="1" applyFill="1" applyBorder="1"/>
    <xf numFmtId="4" fontId="1" fillId="6" borderId="4" xfId="0" applyNumberFormat="1" applyFont="1" applyFill="1" applyBorder="1"/>
    <xf numFmtId="0" fontId="11" fillId="2" borderId="0" xfId="0" applyFont="1" applyFill="1" applyAlignment="1">
      <alignment horizontal="left" indent="1"/>
    </xf>
    <xf numFmtId="0" fontId="0" fillId="0" borderId="1" xfId="0" applyFill="1" applyBorder="1"/>
    <xf numFmtId="0" fontId="2" fillId="4" borderId="1" xfId="0" applyFont="1" applyFill="1" applyBorder="1"/>
    <xf numFmtId="0" fontId="2" fillId="0" borderId="1" xfId="0" applyFont="1" applyBorder="1"/>
    <xf numFmtId="0" fontId="13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ptl.ru/spravo4nik/davlenie-vodyanogo-para.html" TargetMode="External"/><Relationship Id="rId1" Type="http://schemas.openxmlformats.org/officeDocument/2006/relationships/hyperlink" Target="https://ru.wikipedia.org/wiki/&#1055;&#1083;&#1086;&#1090;&#1085;&#1086;&#1089;&#1090;&#1100;_&#1074;&#1086;&#1079;&#1076;&#1091;&#1093;&#107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7" zoomScale="130" zoomScaleNormal="130" workbookViewId="0">
      <selection activeCell="A30" sqref="A30"/>
    </sheetView>
  </sheetViews>
  <sheetFormatPr defaultRowHeight="14.4" x14ac:dyDescent="0.3"/>
  <cols>
    <col min="1" max="1" width="40" customWidth="1"/>
    <col min="2" max="2" width="40.77734375" style="4" customWidth="1"/>
    <col min="3" max="3" width="12.88671875" customWidth="1"/>
    <col min="4" max="4" width="11.88671875" customWidth="1"/>
    <col min="5" max="5" width="12.88671875" customWidth="1"/>
    <col min="6" max="6" width="11.88671875" customWidth="1"/>
    <col min="7" max="7" width="12.88671875" customWidth="1"/>
    <col min="8" max="8" width="11.88671875" customWidth="1"/>
    <col min="9" max="9" width="12.88671875" customWidth="1"/>
    <col min="10" max="10" width="11.88671875" customWidth="1"/>
    <col min="11" max="11" width="12.88671875" customWidth="1"/>
    <col min="12" max="12" width="11.88671875" customWidth="1"/>
  </cols>
  <sheetData>
    <row r="1" spans="1:12" ht="18" x14ac:dyDescent="0.35">
      <c r="A1" s="1" t="s">
        <v>39</v>
      </c>
    </row>
    <row r="2" spans="1:12" x14ac:dyDescent="0.3">
      <c r="A2" s="21" t="s">
        <v>37</v>
      </c>
      <c r="B2" s="22" t="s">
        <v>36</v>
      </c>
      <c r="C2" s="19" t="s">
        <v>22</v>
      </c>
      <c r="D2" s="20" t="s">
        <v>23</v>
      </c>
      <c r="E2" s="19" t="s">
        <v>22</v>
      </c>
      <c r="F2" s="20" t="s">
        <v>23</v>
      </c>
      <c r="G2" s="19" t="s">
        <v>22</v>
      </c>
      <c r="H2" s="20" t="s">
        <v>23</v>
      </c>
      <c r="I2" s="19" t="s">
        <v>22</v>
      </c>
      <c r="J2" s="20" t="s">
        <v>23</v>
      </c>
      <c r="K2" s="19" t="s">
        <v>22</v>
      </c>
      <c r="L2" s="20" t="s">
        <v>23</v>
      </c>
    </row>
    <row r="3" spans="1:12" ht="16.2" x14ac:dyDescent="0.3">
      <c r="A3" s="2" t="s">
        <v>15</v>
      </c>
      <c r="B3" s="4" t="s">
        <v>0</v>
      </c>
      <c r="C3" s="9">
        <f t="shared" ref="C3:L3" si="0">C6/(C8 * C5)+C7/(C9*C5)</f>
        <v>1.1332571792590742</v>
      </c>
      <c r="D3" s="10">
        <f t="shared" si="0"/>
        <v>1.1837425006460269</v>
      </c>
      <c r="E3" s="9">
        <f t="shared" si="0"/>
        <v>1.0852770238417624</v>
      </c>
      <c r="F3" s="10">
        <f t="shared" si="0"/>
        <v>1.1405688474958127</v>
      </c>
      <c r="G3" s="9">
        <f t="shared" si="0"/>
        <v>1.1620631725542503</v>
      </c>
      <c r="H3" s="10">
        <f t="shared" si="0"/>
        <v>1.207272662514183</v>
      </c>
      <c r="I3" s="9">
        <f t="shared" si="0"/>
        <v>1.033598347465684</v>
      </c>
      <c r="J3" s="10">
        <f t="shared" si="0"/>
        <v>1.1405688474958127</v>
      </c>
      <c r="K3" s="9">
        <f t="shared" si="0"/>
        <v>0.97569654646992776</v>
      </c>
      <c r="L3" s="10">
        <f t="shared" si="0"/>
        <v>1.097587917236756</v>
      </c>
    </row>
    <row r="4" spans="1:12" ht="16.2" x14ac:dyDescent="0.3">
      <c r="A4" s="3" t="s">
        <v>33</v>
      </c>
      <c r="B4" s="5" t="s">
        <v>35</v>
      </c>
      <c r="C4" s="11">
        <v>30</v>
      </c>
      <c r="D4" s="12">
        <v>20</v>
      </c>
      <c r="E4" s="11">
        <v>40</v>
      </c>
      <c r="F4" s="12">
        <v>30</v>
      </c>
      <c r="G4" s="11">
        <v>25</v>
      </c>
      <c r="H4" s="12">
        <v>15</v>
      </c>
      <c r="I4" s="11">
        <v>50</v>
      </c>
      <c r="J4" s="12">
        <v>30</v>
      </c>
      <c r="K4" s="11">
        <v>60</v>
      </c>
      <c r="L4" s="12">
        <v>40</v>
      </c>
    </row>
    <row r="5" spans="1:12" ht="16.2" x14ac:dyDescent="0.3">
      <c r="A5" s="7" t="s">
        <v>7</v>
      </c>
      <c r="B5" s="8" t="s">
        <v>34</v>
      </c>
      <c r="C5" s="13">
        <f t="shared" ref="C5:L5" si="1">273+C4</f>
        <v>303</v>
      </c>
      <c r="D5" s="14">
        <f t="shared" si="1"/>
        <v>293</v>
      </c>
      <c r="E5" s="13">
        <f t="shared" si="1"/>
        <v>313</v>
      </c>
      <c r="F5" s="14">
        <f t="shared" si="1"/>
        <v>303</v>
      </c>
      <c r="G5" s="13">
        <f t="shared" si="1"/>
        <v>298</v>
      </c>
      <c r="H5" s="14">
        <f t="shared" si="1"/>
        <v>288</v>
      </c>
      <c r="I5" s="13">
        <f t="shared" si="1"/>
        <v>323</v>
      </c>
      <c r="J5" s="14">
        <f t="shared" si="1"/>
        <v>303</v>
      </c>
      <c r="K5" s="13">
        <f t="shared" si="1"/>
        <v>333</v>
      </c>
      <c r="L5" s="14">
        <f t="shared" si="1"/>
        <v>313</v>
      </c>
    </row>
    <row r="6" spans="1:12" ht="15.6" x14ac:dyDescent="0.35">
      <c r="A6" s="2" t="s">
        <v>5</v>
      </c>
      <c r="B6" s="4" t="s">
        <v>24</v>
      </c>
      <c r="C6" s="28">
        <f t="shared" ref="C6:L6" si="2">100000-C7</f>
        <v>96214.356880669468</v>
      </c>
      <c r="D6" s="29">
        <f t="shared" si="2"/>
        <v>98841.763988960927</v>
      </c>
      <c r="E6" s="28">
        <f t="shared" si="2"/>
        <v>93415.626292339177</v>
      </c>
      <c r="F6" s="29">
        <f t="shared" si="2"/>
        <v>97896.864933705263</v>
      </c>
      <c r="G6" s="28">
        <f t="shared" si="2"/>
        <v>98430.350295741693</v>
      </c>
      <c r="H6" s="29">
        <f t="shared" si="2"/>
        <v>99493.35071909058</v>
      </c>
      <c r="I6" s="28">
        <f t="shared" si="2"/>
        <v>88980.873537581894</v>
      </c>
      <c r="J6" s="29">
        <f t="shared" si="2"/>
        <v>97896.864933705263</v>
      </c>
      <c r="K6" s="28">
        <f t="shared" si="2"/>
        <v>82187.370948992408</v>
      </c>
      <c r="L6" s="29">
        <f t="shared" si="2"/>
        <v>96342.014606855097</v>
      </c>
    </row>
    <row r="7" spans="1:12" x14ac:dyDescent="0.3">
      <c r="A7" s="2" t="s">
        <v>6</v>
      </c>
      <c r="B7" s="4" t="s">
        <v>14</v>
      </c>
      <c r="C7" s="28">
        <f t="shared" ref="C7:L7" si="3">C13/100*C14</f>
        <v>3785.6431193305366</v>
      </c>
      <c r="D7" s="29">
        <f t="shared" si="3"/>
        <v>1158.2360110390753</v>
      </c>
      <c r="E7" s="28">
        <f t="shared" si="3"/>
        <v>6584.3737076608159</v>
      </c>
      <c r="F7" s="29">
        <f t="shared" si="3"/>
        <v>2103.1350662947425</v>
      </c>
      <c r="G7" s="28">
        <f t="shared" si="3"/>
        <v>1569.6497042583105</v>
      </c>
      <c r="H7" s="29">
        <f t="shared" si="3"/>
        <v>506.64928090941766</v>
      </c>
      <c r="I7" s="28">
        <f t="shared" si="3"/>
        <v>11019.126462418109</v>
      </c>
      <c r="J7" s="29">
        <f t="shared" si="3"/>
        <v>2103.1350662947425</v>
      </c>
      <c r="K7" s="28">
        <f t="shared" si="3"/>
        <v>17812.629051007585</v>
      </c>
      <c r="L7" s="29">
        <f t="shared" si="3"/>
        <v>3657.9853931448974</v>
      </c>
    </row>
    <row r="8" spans="1:12" x14ac:dyDescent="0.3">
      <c r="A8" s="2" t="s">
        <v>8</v>
      </c>
      <c r="B8" s="4" t="s">
        <v>1</v>
      </c>
      <c r="C8" s="30">
        <v>287.05799999999999</v>
      </c>
      <c r="D8" s="31">
        <v>287.05799999999999</v>
      </c>
      <c r="E8" s="30">
        <v>287.05799999999999</v>
      </c>
      <c r="F8" s="31">
        <v>287.05799999999999</v>
      </c>
      <c r="G8" s="30">
        <v>287.05799999999999</v>
      </c>
      <c r="H8" s="31">
        <v>287.05799999999999</v>
      </c>
      <c r="I8" s="30">
        <v>287.05799999999999</v>
      </c>
      <c r="J8" s="31">
        <v>287.05799999999999</v>
      </c>
      <c r="K8" s="30">
        <v>287.05799999999999</v>
      </c>
      <c r="L8" s="31">
        <v>287.05799999999999</v>
      </c>
    </row>
    <row r="9" spans="1:12" x14ac:dyDescent="0.3">
      <c r="A9" s="2" t="s">
        <v>9</v>
      </c>
      <c r="B9" s="4" t="s">
        <v>2</v>
      </c>
      <c r="C9" s="30">
        <v>461.495</v>
      </c>
      <c r="D9" s="31">
        <v>461.495</v>
      </c>
      <c r="E9" s="30">
        <v>461.495</v>
      </c>
      <c r="F9" s="31">
        <v>461.495</v>
      </c>
      <c r="G9" s="30">
        <v>461.495</v>
      </c>
      <c r="H9" s="31">
        <v>461.495</v>
      </c>
      <c r="I9" s="30">
        <v>461.495</v>
      </c>
      <c r="J9" s="31">
        <v>461.495</v>
      </c>
      <c r="K9" s="30">
        <v>461.495</v>
      </c>
      <c r="L9" s="31">
        <v>461.495</v>
      </c>
    </row>
    <row r="10" spans="1:12" x14ac:dyDescent="0.3">
      <c r="A10" s="2" t="s">
        <v>18</v>
      </c>
      <c r="B10" s="4" t="s">
        <v>19</v>
      </c>
      <c r="C10" s="9">
        <v>2.9000000000000001E-2</v>
      </c>
      <c r="D10" s="10">
        <v>2.9000000000000001E-2</v>
      </c>
      <c r="E10" s="9">
        <v>2.9000000000000001E-2</v>
      </c>
      <c r="F10" s="10">
        <v>2.9000000000000001E-2</v>
      </c>
      <c r="G10" s="9">
        <v>2.9000000000000001E-2</v>
      </c>
      <c r="H10" s="10">
        <v>2.9000000000000001E-2</v>
      </c>
      <c r="I10" s="9">
        <v>2.9000000000000001E-2</v>
      </c>
      <c r="J10" s="10">
        <v>2.9000000000000001E-2</v>
      </c>
      <c r="K10" s="9">
        <v>2.9000000000000001E-2</v>
      </c>
      <c r="L10" s="10">
        <v>2.9000000000000001E-2</v>
      </c>
    </row>
    <row r="11" spans="1:12" x14ac:dyDescent="0.3">
      <c r="A11" s="2" t="s">
        <v>4</v>
      </c>
      <c r="B11" s="4" t="s">
        <v>3</v>
      </c>
      <c r="C11" s="32">
        <v>8.3144597999999998</v>
      </c>
      <c r="D11" s="33">
        <v>8.3144597999999998</v>
      </c>
      <c r="E11" s="32">
        <v>8.3144597999999998</v>
      </c>
      <c r="F11" s="33">
        <v>8.3144597999999998</v>
      </c>
      <c r="G11" s="32">
        <v>8.3144597999999998</v>
      </c>
      <c r="H11" s="33">
        <v>8.3144597999999998</v>
      </c>
      <c r="I11" s="32">
        <v>8.3144597999999998</v>
      </c>
      <c r="J11" s="33">
        <v>8.3144597999999998</v>
      </c>
      <c r="K11" s="32">
        <v>8.3144597999999998</v>
      </c>
      <c r="L11" s="33">
        <v>8.3144597999999998</v>
      </c>
    </row>
    <row r="12" spans="1:12" x14ac:dyDescent="0.3">
      <c r="A12" s="2" t="s">
        <v>10</v>
      </c>
      <c r="B12" s="4" t="s">
        <v>11</v>
      </c>
      <c r="C12" s="28">
        <v>100000</v>
      </c>
      <c r="D12" s="29">
        <v>100000</v>
      </c>
      <c r="E12" s="28">
        <v>100000</v>
      </c>
      <c r="F12" s="29">
        <v>100000</v>
      </c>
      <c r="G12" s="28">
        <v>100000</v>
      </c>
      <c r="H12" s="29">
        <v>100000</v>
      </c>
      <c r="I12" s="28">
        <v>100000</v>
      </c>
      <c r="J12" s="29">
        <v>100000</v>
      </c>
      <c r="K12" s="28">
        <v>100000</v>
      </c>
      <c r="L12" s="29">
        <v>100000</v>
      </c>
    </row>
    <row r="13" spans="1:12" x14ac:dyDescent="0.3">
      <c r="A13" s="3" t="s">
        <v>13</v>
      </c>
      <c r="B13" s="5" t="s">
        <v>12</v>
      </c>
      <c r="C13" s="11">
        <v>90</v>
      </c>
      <c r="D13" s="12">
        <v>50</v>
      </c>
      <c r="E13" s="11">
        <v>90</v>
      </c>
      <c r="F13" s="12">
        <v>50</v>
      </c>
      <c r="G13" s="11">
        <v>50</v>
      </c>
      <c r="H13" s="12">
        <v>30</v>
      </c>
      <c r="I13" s="11">
        <v>90</v>
      </c>
      <c r="J13" s="12">
        <v>50</v>
      </c>
      <c r="K13" s="11">
        <v>90</v>
      </c>
      <c r="L13" s="12">
        <v>50</v>
      </c>
    </row>
    <row r="14" spans="1:12" x14ac:dyDescent="0.3">
      <c r="A14" s="2" t="s">
        <v>17</v>
      </c>
      <c r="B14" s="16" t="s">
        <v>16</v>
      </c>
      <c r="C14" s="26">
        <f t="shared" ref="C14:L14" si="4">100*6.1078*10^((7.5*C5-2048.625)/(C5-35.85))</f>
        <v>4206.270132589485</v>
      </c>
      <c r="D14" s="27">
        <f t="shared" si="4"/>
        <v>2316.4720220781505</v>
      </c>
      <c r="E14" s="26">
        <f t="shared" si="4"/>
        <v>7315.9707862897949</v>
      </c>
      <c r="F14" s="27">
        <f t="shared" si="4"/>
        <v>4206.270132589485</v>
      </c>
      <c r="G14" s="26">
        <f t="shared" si="4"/>
        <v>3139.299408516621</v>
      </c>
      <c r="H14" s="27">
        <f t="shared" si="4"/>
        <v>1688.8309363647256</v>
      </c>
      <c r="I14" s="26">
        <f t="shared" si="4"/>
        <v>12243.473847131232</v>
      </c>
      <c r="J14" s="27">
        <f t="shared" si="4"/>
        <v>4206.270132589485</v>
      </c>
      <c r="K14" s="26">
        <f t="shared" si="4"/>
        <v>19791.810056675095</v>
      </c>
      <c r="L14" s="27">
        <f t="shared" si="4"/>
        <v>7315.9707862897949</v>
      </c>
    </row>
    <row r="15" spans="1:12" ht="16.2" x14ac:dyDescent="0.3">
      <c r="A15" s="2" t="s">
        <v>21</v>
      </c>
      <c r="B15" s="4" t="s">
        <v>20</v>
      </c>
      <c r="C15" s="23">
        <f t="shared" ref="C15:L15" si="5">100000*C10/(C11*C5)</f>
        <v>1.1511219400819728</v>
      </c>
      <c r="D15" s="24">
        <f t="shared" si="5"/>
        <v>1.1904093783100262</v>
      </c>
      <c r="E15" s="23">
        <f t="shared" si="5"/>
        <v>1.1143448812934114</v>
      </c>
      <c r="F15" s="24">
        <f t="shared" si="5"/>
        <v>1.1511219400819728</v>
      </c>
      <c r="G15" s="23">
        <f t="shared" si="5"/>
        <v>1.1704360665934153</v>
      </c>
      <c r="H15" s="24">
        <f t="shared" si="5"/>
        <v>1.2110762077945756</v>
      </c>
      <c r="I15" s="23">
        <f t="shared" si="5"/>
        <v>1.0798450397672996</v>
      </c>
      <c r="J15" s="24">
        <f t="shared" si="5"/>
        <v>1.1511219400819728</v>
      </c>
      <c r="K15" s="23">
        <f t="shared" si="5"/>
        <v>1.0474172607953085</v>
      </c>
      <c r="L15" s="24">
        <f t="shared" si="5"/>
        <v>1.1143448812934114</v>
      </c>
    </row>
    <row r="16" spans="1:12" x14ac:dyDescent="0.3">
      <c r="A16" s="2" t="s">
        <v>25</v>
      </c>
      <c r="B16" s="4" t="s">
        <v>30</v>
      </c>
      <c r="C16" s="23">
        <f>PI()*C18^2/4*C17</f>
        <v>7.8539816339744828</v>
      </c>
      <c r="D16" s="25"/>
      <c r="E16" s="23">
        <f>PI()*E18^2/4*E17</f>
        <v>7.8539816339744828</v>
      </c>
      <c r="F16" s="25"/>
      <c r="G16" s="23">
        <f>PI()*G18^2/4*G17</f>
        <v>7.8539816339744828</v>
      </c>
      <c r="H16" s="25"/>
      <c r="I16" s="23">
        <f>PI()*I18^2/4*I17</f>
        <v>7.8539816339744828</v>
      </c>
      <c r="J16" s="25"/>
      <c r="K16" s="23">
        <f>PI()*K18^2/4*K17</f>
        <v>7.8539816339744828</v>
      </c>
      <c r="L16" s="25"/>
    </row>
    <row r="17" spans="1:12" x14ac:dyDescent="0.3">
      <c r="A17" s="3" t="s">
        <v>26</v>
      </c>
      <c r="B17" s="5" t="s">
        <v>29</v>
      </c>
      <c r="C17" s="38">
        <v>10</v>
      </c>
      <c r="D17" s="17"/>
      <c r="E17" s="37">
        <f>C17</f>
        <v>10</v>
      </c>
      <c r="F17" s="17"/>
      <c r="G17" s="37">
        <f>E17</f>
        <v>10</v>
      </c>
      <c r="H17" s="17"/>
      <c r="I17" s="37">
        <f>G17</f>
        <v>10</v>
      </c>
      <c r="J17" s="17"/>
      <c r="K17" s="37">
        <f>I17</f>
        <v>10</v>
      </c>
      <c r="L17" s="17"/>
    </row>
    <row r="18" spans="1:12" x14ac:dyDescent="0.3">
      <c r="A18" s="3" t="s">
        <v>27</v>
      </c>
      <c r="B18" s="5" t="s">
        <v>28</v>
      </c>
      <c r="C18" s="38">
        <v>1</v>
      </c>
      <c r="D18" s="17"/>
      <c r="E18" s="37">
        <f>C18</f>
        <v>1</v>
      </c>
      <c r="F18" s="17"/>
      <c r="G18" s="37">
        <f>E18</f>
        <v>1</v>
      </c>
      <c r="H18" s="17"/>
      <c r="I18" s="37">
        <f>G18</f>
        <v>1</v>
      </c>
      <c r="J18" s="17"/>
      <c r="K18" s="37">
        <f>I18</f>
        <v>1</v>
      </c>
      <c r="L18" s="17"/>
    </row>
    <row r="19" spans="1:12" ht="16.2" x14ac:dyDescent="0.3">
      <c r="A19" s="2" t="s">
        <v>38</v>
      </c>
      <c r="B19" s="4" t="s">
        <v>32</v>
      </c>
      <c r="C19" s="39">
        <v>9.8000000000000007</v>
      </c>
      <c r="D19" s="17"/>
      <c r="E19" s="15">
        <v>9.8000000000000007</v>
      </c>
      <c r="F19" s="17"/>
      <c r="G19" s="15">
        <v>9.8000000000000007</v>
      </c>
      <c r="H19" s="17"/>
      <c r="I19" s="15">
        <v>9.8000000000000007</v>
      </c>
      <c r="J19" s="17"/>
      <c r="K19" s="15">
        <v>9.8000000000000007</v>
      </c>
      <c r="L19" s="17"/>
    </row>
    <row r="20" spans="1:12" ht="21.6" thickBot="1" x14ac:dyDescent="0.45">
      <c r="A20" s="6" t="s">
        <v>31</v>
      </c>
      <c r="B20" s="36" t="s">
        <v>40</v>
      </c>
      <c r="C20" s="34">
        <f>(D3-C3)*C16*C19</f>
        <v>3.8858057121925738</v>
      </c>
      <c r="D20" s="35"/>
      <c r="E20" s="34">
        <f>(F3-E3)*E16*E19</f>
        <v>4.2557574813810941</v>
      </c>
      <c r="F20" s="35"/>
      <c r="G20" s="34">
        <f>(H3-G3)*G16*G19</f>
        <v>3.4797301375013179</v>
      </c>
      <c r="H20" s="35"/>
      <c r="I20" s="34">
        <f>(J3-I3)*I16*I19</f>
        <v>8.2334145576142337</v>
      </c>
      <c r="J20" s="35"/>
      <c r="K20" s="34">
        <f>(L3-K3)*K16*K19</f>
        <v>9.3818593559579018</v>
      </c>
      <c r="L20" s="18"/>
    </row>
    <row r="24" spans="1:12" x14ac:dyDescent="0.3">
      <c r="A24" t="s">
        <v>44</v>
      </c>
    </row>
    <row r="25" spans="1:12" x14ac:dyDescent="0.3">
      <c r="A25" t="s">
        <v>43</v>
      </c>
    </row>
    <row r="26" spans="1:12" x14ac:dyDescent="0.3">
      <c r="A26" s="40" t="s">
        <v>42</v>
      </c>
    </row>
    <row r="27" spans="1:12" x14ac:dyDescent="0.3">
      <c r="A27" s="40" t="s">
        <v>41</v>
      </c>
    </row>
  </sheetData>
  <hyperlinks>
    <hyperlink ref="A26" r:id="rId1"/>
    <hyperlink ref="A27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влажного воздуха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2017-01-04T17:19:28Z</dcterms:created>
  <dcterms:modified xsi:type="dcterms:W3CDTF">2018-02-21T18:13:08Z</dcterms:modified>
</cp:coreProperties>
</file>