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570" windowHeight="5160" tabRatio="535" activeTab="0"/>
  </bookViews>
  <sheets>
    <sheet name="tnr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<sst xmlns="http://schemas.openxmlformats.org/spreadsheetml/2006/main" count="46" uniqueCount="37">
  <si>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эВ</t>
  </si>
  <si>
    <t>м</t>
  </si>
  <si>
    <t>кг</t>
  </si>
  <si>
    <t>м/с</t>
  </si>
  <si>
    <t>Кл</t>
  </si>
  <si>
    <t xml:space="preserve">r = </t>
  </si>
  <si>
    <t xml:space="preserve">R = </t>
  </si>
  <si>
    <t xml:space="preserve">k = </t>
  </si>
  <si>
    <t xml:space="preserve">e = </t>
  </si>
  <si>
    <t xml:space="preserve">v = </t>
  </si>
  <si>
    <t xml:space="preserve">p = </t>
  </si>
  <si>
    <r>
      <t>m</t>
    </r>
    <r>
      <rPr>
        <vertAlign val="subscript"/>
        <sz val="11"/>
        <color indexed="8"/>
        <rFont val="Symbol"/>
        <family val="1"/>
      </rPr>
      <t>0</t>
    </r>
    <r>
      <rPr>
        <sz val="11"/>
        <color indexed="8"/>
        <rFont val="Symbol"/>
        <family val="1"/>
      </rPr>
      <t xml:space="preserve"> = </t>
    </r>
  </si>
  <si>
    <t xml:space="preserve">m = </t>
  </si>
  <si>
    <t xml:space="preserve">аем = </t>
  </si>
  <si>
    <t xml:space="preserve">j = </t>
  </si>
  <si>
    <t>B</t>
  </si>
  <si>
    <r>
      <t>J</t>
    </r>
    <r>
      <rPr>
        <vertAlign val="subscript"/>
        <sz val="10"/>
        <color indexed="8"/>
        <rFont val="Times New Roman CYR"/>
        <family val="1"/>
      </rPr>
      <t>0</t>
    </r>
    <r>
      <rPr>
        <sz val="10"/>
        <color indexed="8"/>
        <rFont val="Times New Roman CYR"/>
        <family val="1"/>
      </rPr>
      <t xml:space="preserve"> = </t>
    </r>
  </si>
  <si>
    <r>
      <t>m</t>
    </r>
    <r>
      <rPr>
        <sz val="11"/>
        <color indexed="8"/>
        <rFont val="Symbol"/>
        <family val="1"/>
      </rPr>
      <t xml:space="preserve"> = </t>
    </r>
  </si>
  <si>
    <t>A</t>
  </si>
  <si>
    <t xml:space="preserve">n = </t>
  </si>
  <si>
    <r>
      <t>м</t>
    </r>
    <r>
      <rPr>
        <vertAlign val="superscript"/>
        <sz val="10"/>
        <color indexed="8"/>
        <rFont val="Times New Roman CYR"/>
        <family val="1"/>
      </rPr>
      <t>-3</t>
    </r>
  </si>
  <si>
    <t xml:space="preserve">g = </t>
  </si>
  <si>
    <r>
      <t xml:space="preserve">l </t>
    </r>
    <r>
      <rPr>
        <vertAlign val="subscript"/>
        <sz val="10"/>
        <color indexed="8"/>
        <rFont val="Times New Roman CYR"/>
        <family val="1"/>
      </rPr>
      <t>пр</t>
    </r>
    <r>
      <rPr>
        <sz val="10"/>
        <color indexed="8"/>
        <rFont val="Times New Roman CYR"/>
        <family val="1"/>
      </rPr>
      <t xml:space="preserve"> = </t>
    </r>
  </si>
  <si>
    <r>
      <t>J</t>
    </r>
    <r>
      <rPr>
        <sz val="10"/>
        <color indexed="8"/>
        <rFont val="Times New Roman CYR"/>
        <family val="1"/>
      </rPr>
      <t xml:space="preserve"> = </t>
    </r>
  </si>
  <si>
    <r>
      <t xml:space="preserve">N </t>
    </r>
    <r>
      <rPr>
        <vertAlign val="subscript"/>
        <sz val="10"/>
        <color indexed="8"/>
        <rFont val="Times New Roman CYR"/>
        <family val="1"/>
      </rPr>
      <t>об</t>
    </r>
    <r>
      <rPr>
        <sz val="10"/>
        <color indexed="8"/>
        <rFont val="Times New Roman CYR"/>
        <family val="1"/>
      </rPr>
      <t xml:space="preserve"> = </t>
    </r>
  </si>
  <si>
    <t>Тл</t>
  </si>
  <si>
    <r>
      <t xml:space="preserve">B </t>
    </r>
    <r>
      <rPr>
        <vertAlign val="subscript"/>
        <sz val="10"/>
        <color indexed="8"/>
        <rFont val="Times New Roman CYR"/>
        <family val="1"/>
      </rPr>
      <t>ц</t>
    </r>
    <r>
      <rPr>
        <sz val="10"/>
        <color indexed="8"/>
        <rFont val="Times New Roman CYR"/>
        <family val="1"/>
      </rPr>
      <t xml:space="preserve"> = </t>
    </r>
  </si>
  <si>
    <r>
      <t>B</t>
    </r>
    <r>
      <rPr>
        <vertAlign val="subscript"/>
        <sz val="10"/>
        <color indexed="8"/>
        <rFont val="Times New Roman CYR"/>
        <family val="1"/>
      </rPr>
      <t xml:space="preserve"> r</t>
    </r>
    <r>
      <rPr>
        <sz val="10"/>
        <color indexed="8"/>
        <rFont val="Times New Roman CYR"/>
        <family val="1"/>
      </rPr>
      <t xml:space="preserve"> = </t>
    </r>
  </si>
  <si>
    <t xml:space="preserve">t = </t>
  </si>
  <si>
    <t>сек.</t>
  </si>
  <si>
    <r>
      <t>j</t>
    </r>
    <r>
      <rPr>
        <vertAlign val="subscript"/>
        <sz val="11"/>
        <color indexed="8"/>
        <rFont val="Times New Roman CYR"/>
        <family val="1"/>
      </rPr>
      <t xml:space="preserve">DT </t>
    </r>
    <r>
      <rPr>
        <sz val="11"/>
        <color indexed="8"/>
        <rFont val="Symbol"/>
        <family val="1"/>
      </rPr>
      <t xml:space="preserve">= </t>
    </r>
  </si>
  <si>
    <t>P =</t>
  </si>
  <si>
    <t>Вт</t>
  </si>
  <si>
    <r>
      <t xml:space="preserve">м </t>
    </r>
    <r>
      <rPr>
        <vertAlign val="superscript"/>
        <sz val="10"/>
        <color indexed="8"/>
        <rFont val="Times New Roman CYR"/>
        <family val="1"/>
      </rPr>
      <t>2</t>
    </r>
    <r>
      <rPr>
        <sz val="10"/>
        <color indexed="8"/>
        <rFont val="Times New Roman CYR"/>
        <family val="1"/>
      </rPr>
      <t xml:space="preserve">       d = </t>
    </r>
  </si>
  <si>
    <r>
      <t xml:space="preserve">Кр. Лоусона </t>
    </r>
    <r>
      <rPr>
        <b/>
        <sz val="11"/>
        <color indexed="10"/>
        <rFont val="Times New Roman CYR"/>
        <family val="1"/>
      </rPr>
      <t>n</t>
    </r>
    <r>
      <rPr>
        <b/>
        <sz val="11"/>
        <color indexed="10"/>
        <rFont val="Symbol"/>
        <family val="1"/>
      </rPr>
      <t xml:space="preserve">t = </t>
    </r>
  </si>
  <si>
    <r>
      <t xml:space="preserve">s = p </t>
    </r>
    <r>
      <rPr>
        <sz val="11"/>
        <color indexed="8"/>
        <rFont val="Times New Roman CYR"/>
        <family val="1"/>
      </rPr>
      <t xml:space="preserve">d </t>
    </r>
    <r>
      <rPr>
        <vertAlign val="superscript"/>
        <sz val="11"/>
        <color indexed="8"/>
        <rFont val="Symbol"/>
        <family val="1"/>
      </rPr>
      <t>2</t>
    </r>
    <r>
      <rPr>
        <sz val="11"/>
        <color indexed="8"/>
        <rFont val="Symbol"/>
        <family val="1"/>
      </rPr>
      <t>=</t>
    </r>
  </si>
  <si>
    <r>
      <t>B</t>
    </r>
    <r>
      <rPr>
        <vertAlign val="subscript"/>
        <sz val="10"/>
        <color indexed="8"/>
        <rFont val="Times New Roman CYR"/>
        <family val="1"/>
      </rPr>
      <t xml:space="preserve">R </t>
    </r>
    <r>
      <rPr>
        <sz val="10"/>
        <color indexed="8"/>
        <rFont val="Times New Roman CYR"/>
        <family val="1"/>
      </rPr>
      <t>= B</t>
    </r>
    <r>
      <rPr>
        <vertAlign val="subscript"/>
        <sz val="10"/>
        <color indexed="8"/>
        <rFont val="Times New Roman CYR"/>
        <family val="1"/>
      </rPr>
      <t xml:space="preserve"> внеш.</t>
    </r>
    <r>
      <rPr>
        <sz val="10"/>
        <color indexed="8"/>
        <rFont val="Times New Roman CYR"/>
        <family val="1"/>
      </rPr>
      <t xml:space="preserve"> = 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</si>
</sst>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E+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&quot;р.&quot;"/>
    <numFmt numFmtId="180" formatCode="#,##0.0"/>
    <numFmt numFmtId="181" formatCode="0.00000E+00"/>
    <numFmt numFmtId="182" formatCode="0.000E+00"/>
    <numFmt numFmtId="183" formatCode="0.00000000E+00"/>
    <numFmt numFmtId="184" formatCode="#,##0.00000"/>
    <numFmt numFmtId="185" formatCode="#,##0.000"/>
    <numFmt numFmtId="186" formatCode="0.0000"/>
    <numFmt numFmtId="187" formatCode="0.00000"/>
    <numFmt numFmtId="188" formatCode="[$-FC19]d\ mmmm\ yyyy\ &quot;г.&quot;"/>
    <numFmt numFmtId="189" formatCode="dd/mm/yy;@"/>
    <numFmt numFmtId="190" formatCode="d/m;@"/>
    <numFmt numFmtId="191" formatCode="0.0%"/>
    <numFmt numFmtId="192" formatCode="0.0000E+00"/>
    <numFmt numFmtId="193" formatCode="0.0000000"/>
    <numFmt numFmtId="194" formatCode="0.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Times New Roman CYR"/>
      <family val="1"/>
    </font>
    <font>
      <b/>
      <sz val="11"/>
      <color indexed="10"/>
      <name val="Symbol"/>
      <family val="1"/>
    </font>
    <font>
      <sz val="11"/>
      <color indexed="8"/>
      <name val="Symbol"/>
      <family val="1"/>
    </font>
    <font>
      <sz val="10"/>
      <color indexed="8"/>
      <name val="Times New Roman CYR"/>
      <family val="1"/>
    </font>
    <font>
      <vertAlign val="subscript"/>
      <sz val="11"/>
      <color indexed="8"/>
      <name val="Symbol"/>
      <family val="1"/>
    </font>
    <font>
      <vertAlign val="subscript"/>
      <sz val="10"/>
      <color indexed="8"/>
      <name val="Times New Roman CYR"/>
      <family val="1"/>
    </font>
    <font>
      <vertAlign val="superscript"/>
      <sz val="10"/>
      <color indexed="8"/>
      <name val="Times New Roman CYR"/>
      <family val="1"/>
    </font>
    <font>
      <sz val="11"/>
      <color indexed="8"/>
      <name val="Times New Roman CYR"/>
      <family val="1"/>
    </font>
    <font>
      <vertAlign val="subscript"/>
      <sz val="11"/>
      <color indexed="8"/>
      <name val="Times New Roman CYR"/>
      <family val="1"/>
    </font>
    <font>
      <sz val="10"/>
      <color indexed="23"/>
      <name val="Times New Roman CYR"/>
      <family val="1"/>
    </font>
    <font>
      <b/>
      <sz val="11"/>
      <color indexed="10"/>
      <name val="Times New Roman CYR"/>
      <family val="1"/>
    </font>
    <font>
      <b/>
      <sz val="10"/>
      <color indexed="10"/>
      <name val="Times New Roman CYR"/>
      <family val="1"/>
    </font>
    <font>
      <vertAlign val="superscript"/>
      <sz val="11"/>
      <color indexed="8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1" fontId="5" fillId="0" borderId="0" xfId="0" applyNumberFormat="1" applyFont="1" applyAlignment="1">
      <alignment horizontal="center"/>
    </xf>
    <xf numFmtId="181" fontId="5" fillId="0" borderId="0" xfId="0" applyNumberFormat="1" applyFont="1" applyAlignment="1">
      <alignment horizontal="center"/>
    </xf>
    <xf numFmtId="181" fontId="5" fillId="0" borderId="0" xfId="0" applyNumberFormat="1" applyFont="1" applyAlignment="1">
      <alignment horizontal="left"/>
    </xf>
    <xf numFmtId="172" fontId="5" fillId="0" borderId="0" xfId="0" applyNumberFormat="1" applyFont="1" applyAlignment="1">
      <alignment horizontal="center"/>
    </xf>
    <xf numFmtId="178" fontId="5" fillId="0" borderId="0" xfId="0" applyNumberFormat="1" applyFont="1" applyAlignment="1">
      <alignment horizontal="center"/>
    </xf>
    <xf numFmtId="182" fontId="5" fillId="0" borderId="0" xfId="0" applyNumberFormat="1" applyFont="1" applyAlignment="1">
      <alignment horizontal="center"/>
    </xf>
    <xf numFmtId="18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81" fontId="11" fillId="0" borderId="0" xfId="0" applyNumberFormat="1" applyFont="1" applyAlignment="1">
      <alignment horizontal="center"/>
    </xf>
    <xf numFmtId="172" fontId="13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1" fontId="51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9"/>
  <sheetViews>
    <sheetView tabSelected="1" zoomScalePageLayoutView="0" workbookViewId="0" topLeftCell="A2">
      <selection activeCell="E6" sqref="E6"/>
    </sheetView>
  </sheetViews>
  <sheetFormatPr defaultColWidth="9.140625" defaultRowHeight="15"/>
  <cols>
    <col min="3" max="3" width="10.7109375" style="0" customWidth="1"/>
    <col min="5" max="5" width="11.28125" style="0" bestFit="1" customWidth="1"/>
  </cols>
  <sheetData>
    <row r="2" spans="2:4" ht="15">
      <c r="B2" s="1" t="s">
        <v>10</v>
      </c>
      <c r="C2" s="2">
        <f>PI()</f>
        <v>3.141592653589793</v>
      </c>
      <c r="D2" s="6"/>
    </row>
    <row r="3" spans="2:4" ht="16.5">
      <c r="B3" s="1" t="s">
        <v>11</v>
      </c>
      <c r="C3" s="2">
        <f>4*PI()*0.0000001</f>
        <v>1.2566370614359173E-06</v>
      </c>
      <c r="D3" s="6"/>
    </row>
    <row r="4" spans="2:4" ht="15">
      <c r="B4" s="12" t="s">
        <v>7</v>
      </c>
      <c r="C4" s="13">
        <v>1.3806485279E-23</v>
      </c>
      <c r="D4" s="6"/>
    </row>
    <row r="5" spans="2:4" ht="15">
      <c r="B5" s="3" t="s">
        <v>8</v>
      </c>
      <c r="C5" s="5">
        <v>1.60217662089E-19</v>
      </c>
      <c r="D5" s="6" t="s">
        <v>4</v>
      </c>
    </row>
    <row r="6" spans="2:4" ht="15">
      <c r="B6" s="3" t="s">
        <v>13</v>
      </c>
      <c r="C6" s="5">
        <v>1.660539066605E-27</v>
      </c>
      <c r="D6" s="6" t="s">
        <v>2</v>
      </c>
    </row>
    <row r="8" spans="2:4" ht="15">
      <c r="B8" s="3" t="s">
        <v>12</v>
      </c>
      <c r="C8" s="5">
        <f>C6*2</f>
        <v>3.32107813321E-27</v>
      </c>
      <c r="D8" s="6" t="s">
        <v>2</v>
      </c>
    </row>
    <row r="9" spans="2:4" ht="15">
      <c r="B9" s="1" t="s">
        <v>17</v>
      </c>
      <c r="C9" s="2">
        <v>1</v>
      </c>
      <c r="D9" s="6"/>
    </row>
    <row r="10" spans="2:6" ht="16.5">
      <c r="B10" s="1" t="s">
        <v>35</v>
      </c>
      <c r="C10" s="7">
        <v>3.5E-28</v>
      </c>
      <c r="D10" s="11" t="s">
        <v>33</v>
      </c>
      <c r="E10" s="7">
        <f>SQRT(C10/C2)</f>
        <v>1.055502061411188E-14</v>
      </c>
      <c r="F10" s="6" t="s">
        <v>1</v>
      </c>
    </row>
    <row r="11" spans="2:4" ht="15">
      <c r="B11" s="3" t="s">
        <v>6</v>
      </c>
      <c r="C11" s="2">
        <v>1</v>
      </c>
      <c r="D11" s="6" t="s">
        <v>1</v>
      </c>
    </row>
    <row r="12" spans="2:4" ht="15">
      <c r="B12" s="3" t="s">
        <v>16</v>
      </c>
      <c r="C12" s="2">
        <v>1</v>
      </c>
      <c r="D12" s="6" t="s">
        <v>18</v>
      </c>
    </row>
    <row r="13" spans="2:4" ht="15">
      <c r="B13" s="1" t="s">
        <v>21</v>
      </c>
      <c r="C13" s="2">
        <v>0.5</v>
      </c>
      <c r="D13" s="6"/>
    </row>
    <row r="14" spans="2:4" ht="15">
      <c r="B14" s="1" t="s">
        <v>14</v>
      </c>
      <c r="C14" s="7">
        <v>120000</v>
      </c>
      <c r="D14" s="6" t="s">
        <v>15</v>
      </c>
    </row>
    <row r="15" spans="2:4" ht="15">
      <c r="B15" s="1" t="s">
        <v>30</v>
      </c>
      <c r="C15" s="16">
        <v>17589402.999096</v>
      </c>
      <c r="D15" s="6" t="s">
        <v>0</v>
      </c>
    </row>
    <row r="16" spans="2:4" ht="15">
      <c r="B16" s="1"/>
      <c r="C16" s="4"/>
      <c r="D16" s="6"/>
    </row>
    <row r="17" spans="2:4" ht="15">
      <c r="B17" s="3" t="s">
        <v>31</v>
      </c>
      <c r="C17" s="4">
        <f>C15*C12</f>
        <v>17589402.999096</v>
      </c>
      <c r="D17" s="6" t="s">
        <v>32</v>
      </c>
    </row>
    <row r="18" spans="2:4" ht="15">
      <c r="B18" s="3" t="s">
        <v>9</v>
      </c>
      <c r="C18" s="4">
        <f>SQRT(2*C14*C5/C8)</f>
        <v>3402681.261009208</v>
      </c>
      <c r="D18" s="6" t="s">
        <v>3</v>
      </c>
    </row>
    <row r="19" spans="2:4" ht="15">
      <c r="B19" s="3" t="s">
        <v>19</v>
      </c>
      <c r="C19" s="9">
        <f>C12*C9*C3*C5/(8*C2*C2*C11*C10*C8*C18*C13)</f>
        <v>1.2894131963232835E+21</v>
      </c>
      <c r="D19" s="6" t="s">
        <v>20</v>
      </c>
    </row>
    <row r="20" spans="2:6" ht="15">
      <c r="B20" s="3" t="s">
        <v>5</v>
      </c>
      <c r="C20" s="9">
        <f>4*C2*C13*C8/(C3*C9*C5)*SQRT(2*C10*C11*C18/C12/C5)</f>
        <v>0.012636976180637832</v>
      </c>
      <c r="D20" s="6" t="s">
        <v>1</v>
      </c>
      <c r="E20" s="9">
        <f>SQRT(4*C13*C8/(C3*C9*C19*C5*C5))</f>
        <v>0.012636976180637832</v>
      </c>
      <c r="F20" s="6" t="s">
        <v>1</v>
      </c>
    </row>
    <row r="21" spans="2:6" ht="15">
      <c r="B21" s="3" t="s">
        <v>22</v>
      </c>
      <c r="C21" s="9">
        <f>1/(C10*C19)</f>
        <v>2215847.383360043</v>
      </c>
      <c r="D21" s="6" t="s">
        <v>1</v>
      </c>
      <c r="E21" s="9"/>
      <c r="F21" s="6"/>
    </row>
    <row r="22" spans="2:6" ht="15">
      <c r="B22" s="1" t="s">
        <v>28</v>
      </c>
      <c r="C22" s="8">
        <f>C21/C18</f>
        <v>0.6512062733442275</v>
      </c>
      <c r="D22" s="6" t="s">
        <v>29</v>
      </c>
      <c r="E22" s="9"/>
      <c r="F22" s="6"/>
    </row>
    <row r="23" spans="2:6" ht="15">
      <c r="B23" s="15" t="s">
        <v>34</v>
      </c>
      <c r="C23" s="14">
        <f>C22*C19</f>
        <v>8.396739623785542E+20</v>
      </c>
      <c r="D23" s="6"/>
      <c r="E23" s="9"/>
      <c r="F23" s="6"/>
    </row>
    <row r="24" spans="2:6" ht="15">
      <c r="B24" s="3" t="s">
        <v>24</v>
      </c>
      <c r="C24" s="9">
        <f>C21/(2*C2*C11)</f>
        <v>352663.06419899286</v>
      </c>
      <c r="D24" s="6"/>
      <c r="E24" s="9"/>
      <c r="F24" s="6"/>
    </row>
    <row r="25" spans="2:4" ht="15">
      <c r="B25" s="3" t="s">
        <v>23</v>
      </c>
      <c r="C25" s="9">
        <f>C24*C12</f>
        <v>352663.06419899286</v>
      </c>
      <c r="D25" s="6" t="s">
        <v>18</v>
      </c>
    </row>
    <row r="26" spans="2:4" ht="15">
      <c r="B26" s="3" t="s">
        <v>27</v>
      </c>
      <c r="C26" s="10">
        <f>C3*C9*C25/(2*C2*C20)</f>
        <v>5.581447003743466</v>
      </c>
      <c r="D26" s="6" t="s">
        <v>25</v>
      </c>
    </row>
    <row r="27" spans="2:4" ht="15">
      <c r="B27" s="3" t="s">
        <v>26</v>
      </c>
      <c r="C27" s="10">
        <f>C3*C9*C25/2/C11</f>
        <v>0.2215847383360043</v>
      </c>
      <c r="D27" s="6" t="s">
        <v>25</v>
      </c>
    </row>
    <row r="28" spans="2:4" ht="15">
      <c r="B28" s="3" t="s">
        <v>36</v>
      </c>
      <c r="C28" s="10">
        <f>C8*C18/C11/C5</f>
        <v>0.07053261283979856</v>
      </c>
      <c r="D28" s="6" t="s">
        <v>25</v>
      </c>
    </row>
    <row r="29" spans="3:4" ht="15">
      <c r="C29" s="9">
        <f>C8*C18/C26/C5</f>
        <v>0.01263697618063783</v>
      </c>
      <c r="D29" s="6" t="s">
        <v>1</v>
      </c>
    </row>
  </sheetData>
  <sheetProtection/>
  <printOptions/>
  <pageMargins left="0.22" right="0.21" top="0.63" bottom="1" header="0.34" footer="0.5"/>
  <pageSetup horizontalDpi="600" verticalDpi="600" orientation="landscape" paperSize="9" r:id="rId3"/>
  <legacyDrawing r:id="rId2"/>
  <oleObjects>
    <oleObject progId="Equation.3" shapeId="270216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ПОЖПРОТЭКТ</cp:lastModifiedBy>
  <cp:lastPrinted>2022-11-23T21:20:13Z</cp:lastPrinted>
  <dcterms:created xsi:type="dcterms:W3CDTF">2014-10-09T11:09:18Z</dcterms:created>
  <dcterms:modified xsi:type="dcterms:W3CDTF">2023-05-12T06:35:50Z</dcterms:modified>
  <cp:category/>
  <cp:version/>
  <cp:contentType/>
  <cp:contentStatus/>
</cp:coreProperties>
</file>